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hia\Documents\Kathia Planificación 2012\Planificación  inst\Planificación 2019\Programas 2 y 4\"/>
    </mc:Choice>
  </mc:AlternateContent>
  <bookViews>
    <workbookView xWindow="0" yWindow="600" windowWidth="21600" windowHeight="9135" tabRatio="602"/>
  </bookViews>
  <sheets>
    <sheet name="POI PRES 2019 CT " sheetId="3" r:id="rId1"/>
    <sheet name="Hoja4" sheetId="4" state="hidden" r:id="rId2"/>
  </sheets>
  <externalReferences>
    <externalReference r:id="rId3"/>
    <externalReference r:id="rId4"/>
  </externalReferences>
  <definedNames>
    <definedName name="_xlnm.Print_Area" localSheetId="0">'POI PRES 2019 CT '!$A$1:$N$29</definedName>
    <definedName name="_xlnm.Print_Titles" localSheetId="0">'POI PRES 2019 CT '!$1:$9</definedName>
  </definedNames>
  <calcPr calcId="152511"/>
</workbook>
</file>

<file path=xl/calcChain.xml><?xml version="1.0" encoding="utf-8"?>
<calcChain xmlns="http://schemas.openxmlformats.org/spreadsheetml/2006/main">
  <c r="L24" i="3" l="1"/>
  <c r="L23" i="3"/>
  <c r="L20" i="3"/>
  <c r="L19" i="3"/>
  <c r="L25" i="3"/>
  <c r="L26" i="3"/>
  <c r="L22" i="3"/>
  <c r="L21" i="3"/>
  <c r="L18" i="3"/>
  <c r="L17" i="3"/>
  <c r="L16" i="3"/>
  <c r="L15" i="3"/>
  <c r="L14" i="3"/>
  <c r="L13" i="3"/>
  <c r="L12" i="3"/>
  <c r="L11" i="3"/>
  <c r="L10" i="3"/>
  <c r="L28" i="3"/>
  <c r="L27" i="3" l="1"/>
  <c r="L29" i="3" s="1"/>
  <c r="I11" i="3"/>
  <c r="J11" i="3"/>
  <c r="K11" i="3"/>
  <c r="H11" i="3"/>
  <c r="M18" i="3" l="1"/>
  <c r="M20" i="3"/>
  <c r="M26" i="3" l="1"/>
  <c r="M28" i="3" s="1"/>
</calcChain>
</file>

<file path=xl/comments1.xml><?xml version="1.0" encoding="utf-8"?>
<comments xmlns="http://schemas.openxmlformats.org/spreadsheetml/2006/main">
  <authors>
    <author>Emilio Alpizar</author>
  </authors>
  <commentList>
    <comment ref="K11" authorId="0" shapeId="0">
      <text>
        <r>
          <rPr>
            <b/>
            <sz val="9"/>
            <color indexed="81"/>
            <rFont val="Tahoma"/>
            <family val="2"/>
          </rPr>
          <t>Emilio Alpizar:</t>
        </r>
        <r>
          <rPr>
            <sz val="9"/>
            <color indexed="81"/>
            <rFont val="Tahoma"/>
            <family val="2"/>
          </rPr>
          <t xml:space="preserve">
se realiza en los sitios donde hay calibración en Tamarindo y Falconiana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Emilio Alpizar:</t>
        </r>
        <r>
          <rPr>
            <sz val="9"/>
            <color indexed="81"/>
            <rFont val="Tahoma"/>
            <family val="2"/>
          </rPr>
          <t xml:space="preserve">
canales de riego y drenaje</t>
        </r>
      </text>
    </comment>
  </commentList>
</comments>
</file>

<file path=xl/sharedStrings.xml><?xml version="1.0" encoding="utf-8"?>
<sst xmlns="http://schemas.openxmlformats.org/spreadsheetml/2006/main" count="138" uniqueCount="99">
  <si>
    <t>Prioridades:</t>
  </si>
  <si>
    <t>Objetivos Estratégicos:</t>
  </si>
  <si>
    <t>Unidad:</t>
  </si>
  <si>
    <t>Meta</t>
  </si>
  <si>
    <t>Descripción de la Meta</t>
  </si>
  <si>
    <t>Indicador</t>
  </si>
  <si>
    <t>Criterio</t>
  </si>
  <si>
    <t>Fórmula</t>
  </si>
  <si>
    <t>Unidad de medida</t>
  </si>
  <si>
    <t>I</t>
  </si>
  <si>
    <t>II</t>
  </si>
  <si>
    <t>III</t>
  </si>
  <si>
    <t>IV</t>
  </si>
  <si>
    <t>origen de los datos solicitados</t>
  </si>
  <si>
    <t>Si</t>
  </si>
  <si>
    <t>NO</t>
  </si>
  <si>
    <t>Objetivo General</t>
  </si>
  <si>
    <t>Objetivo Específico</t>
  </si>
  <si>
    <t>unidad</t>
  </si>
  <si>
    <t>Observaciones</t>
  </si>
  <si>
    <t>Ajuste de presupuesto</t>
  </si>
  <si>
    <t>Los usuarios de agua para riego y piscicultura en el DRAT recibirán un servicio en cantidad, calidad y oportunidad que les permitirá una producción más segura en un marco de variabilidad y cambio climático</t>
  </si>
  <si>
    <t>• Fortalecer la estructura y funcionamiento de la Institución para maximizar la eficiencia y la eficacia del accionar institucional.
• Mejorar la estrategia de coordinación y gestión institucional con actores públicos y privados para ejercer un liderazgo efectivo que contribuya a un mejor posicionamiento institucional.
• Fortalecer la estrategia de posicionamiento estratégico de la Institución para aumentar la generación de valor público en los ámbitos sustantivos institucionales.</t>
  </si>
  <si>
    <t>eficacia</t>
  </si>
  <si>
    <t>Sub- distrito Cabuyo Tempisque</t>
  </si>
  <si>
    <t>Programación avance por Trimestre</t>
  </si>
  <si>
    <t xml:space="preserve"> Lecturas  de caudales   en canales realizadas</t>
  </si>
  <si>
    <t xml:space="preserve">Número de lecturas  de caudales en canales realizadas  </t>
  </si>
  <si>
    <t>Que  se elaboren 4 Planes de cultivo y de riego.</t>
  </si>
  <si>
    <t>Planes de cultivo y de riego elaborados</t>
  </si>
  <si>
    <t>Número de Planes de cultivo y de riego elaborados</t>
  </si>
  <si>
    <t>2</t>
  </si>
  <si>
    <t>Brindar el mantenimiento  al Sistema DRAT para asegurar la prestación del servicio público de agua en la cantidad y  calidad requeridas.</t>
  </si>
  <si>
    <t>Metros cuadrados  de limpieza en canales  de riego y drenajes realizados</t>
  </si>
  <si>
    <t>Cantidad de metros cuadrados  de limpieza en canales</t>
  </si>
  <si>
    <t xml:space="preserve">Que  se realice mantenimiento en 4 kilómetros de caminos </t>
  </si>
  <si>
    <t>kilómetros de caminos con mantenimiento  realizado</t>
  </si>
  <si>
    <t>Número de kilómetros de caminos con mantenimiento  realizado</t>
  </si>
  <si>
    <t>Número de Kilómetros de canales con poda de árboles realizada</t>
  </si>
  <si>
    <t xml:space="preserve">Cantidad de estructuras limpias </t>
  </si>
  <si>
    <t xml:space="preserve">Número de estructuras limpias </t>
  </si>
  <si>
    <t>Kilómetros de canales de riego con extracción de algas realizada</t>
  </si>
  <si>
    <t>Número de Kilómetros de canales de riego con extracción de algas realizada</t>
  </si>
  <si>
    <t xml:space="preserve">Estructuras reparadas </t>
  </si>
  <si>
    <t>Número de estructuras reparadas</t>
  </si>
  <si>
    <t>Número de reparaciones y limpieza de válvulas realizadas</t>
  </si>
  <si>
    <t>Cantidad de compuertas instaladas</t>
  </si>
  <si>
    <t xml:space="preserve">Cantidad de estructuras de represas  reconstruidas </t>
  </si>
  <si>
    <t xml:space="preserve">Número de estructuras de represas  reconstruidas </t>
  </si>
  <si>
    <t>Presupuesto 2017 (colones)</t>
  </si>
  <si>
    <t>Distrito de Riego Arenal Tempisque</t>
  </si>
  <si>
    <t>Director:</t>
  </si>
  <si>
    <t>Nelson Brizuela Cortés</t>
  </si>
  <si>
    <t>Dirección:</t>
  </si>
  <si>
    <t>Coordinador Sub Distrito:</t>
  </si>
  <si>
    <t>Subtotal</t>
  </si>
  <si>
    <t>Salarios</t>
  </si>
  <si>
    <t>Total</t>
  </si>
  <si>
    <t>Emilio Alpízar Parajeles</t>
  </si>
  <si>
    <t>Operar el Sistema DRAT para brindar el servicio público de agua de calidad al total de la demanda según la disponibilidad de recurso hídrico en la fuente.</t>
  </si>
  <si>
    <t>Que se realicen 360 lecturas  de caudales en canales</t>
  </si>
  <si>
    <t>Kilómetros de canales de riego con poda de árboles realizada</t>
  </si>
  <si>
    <t>Que se limpien  obstrucciones en 40 estructuras hidráulicas menores(tomas,represas,pasos)</t>
  </si>
  <si>
    <t>Que se realice mantenimiento en 100.605 metros lineales de drenajes finales en Bagatzi, Tamarindo y Playitas.</t>
  </si>
  <si>
    <t xml:space="preserve"> se incia en el 2017 el proceso de contratación.</t>
  </si>
  <si>
    <t>Cantidad de estructuras de aforo parcelarias construidas</t>
  </si>
  <si>
    <t>Estructuras de aforo parcelarias construidas</t>
  </si>
  <si>
    <t>Que se realice la extracción de algas en 0,7 kilómetros de canal</t>
  </si>
  <si>
    <t>Realizar  la administración, operación, mantenimiento, mejora y construcción de las obras de riego primario y secundario, incluyendo los caminos, y la construcción y mantenimiento de las obras de drenaje primario para brindar el servicio público de agua para riego y usos múltiples de calidad que permita el desarrollo de actividades productivas de los usuarios (as), clientes y otros a través de un uso óptimo del recurso hídrico.</t>
  </si>
  <si>
    <t>Plan Operativo Institucional por Unidad 2019</t>
  </si>
  <si>
    <t>Las lecturas permiten verificar que se dispone del caudal para operar en los sectores y valorar el servicio en relación con las solicitudes de los usuarios, que permitan una mejor distribución del agua</t>
  </si>
  <si>
    <t>Que  se realice limpieza en 1,309.090 metros cuadrados de canales de riego, drenaje y tomas parcelarias</t>
  </si>
  <si>
    <t>Que se realice poda de árboles en 1.5 kilómetros de canal de riego</t>
  </si>
  <si>
    <t>1.5</t>
  </si>
  <si>
    <t>0.7</t>
  </si>
  <si>
    <t>Que  se reparen 35 estructuras hidráulicas menores(Tomas,represas, Pasos,estructuras de medición,cajas, canales y tuberías)</t>
  </si>
  <si>
    <t>Que se realicen 50 reparaciones menores y limpieza de válvulas</t>
  </si>
  <si>
    <t>Cantidad de reparaciones menores  y limpieza de válvulas realizadas</t>
  </si>
  <si>
    <t>Que se relice un mantenimientos a las estaciones de aforo en tiempo real</t>
  </si>
  <si>
    <t xml:space="preserve">Mantenimientos a la estación de aforo  </t>
  </si>
  <si>
    <t xml:space="preserve">Número de mantenimientos a la estación de aforo </t>
  </si>
  <si>
    <t xml:space="preserve">Metros lineales de drenajes finales con mantenimiento realizado  en Bagatzi y Tamarindo y Playitas </t>
  </si>
  <si>
    <t>Cantidad de Metros lineales de drenajes finales con mantenimiento realizado en Bagatzi-Tamarindo y Playitas</t>
  </si>
  <si>
    <t>Que se instalen 15 compuertas o válvulas de toma.</t>
  </si>
  <si>
    <t>Que  se realice la reconstrucción de 3 estructuras de represa en Cabuyo</t>
  </si>
  <si>
    <t>Que  se reconstruya 1300 metros de la red de distribución de Bagatzí del sectores CL-6-1</t>
  </si>
  <si>
    <t>Metros de la red de distribución de Bagatzí reconstruída</t>
  </si>
  <si>
    <t>Cantidad de metros de reconstruídos de la red de distribución de  Bagatzi</t>
  </si>
  <si>
    <t>Que se construyan o reconstruyan 95 estructuras de aforo parcelarias</t>
  </si>
  <si>
    <t>Que se reconstruyan 10K de drenajes en los sectores San Ramón-Playitas</t>
  </si>
  <si>
    <t>Kilómetros de drenajes reconstruídos en los sectores</t>
  </si>
  <si>
    <t>cantidad de kilómetros reconstruídos</t>
  </si>
  <si>
    <t>Permite contar con una intensión de los posibles cultivos a establecer y son la base para elaborar el plan de riego y las demandas del servicio de agua.</t>
  </si>
  <si>
    <t xml:space="preserve">Número de hectáreas que recibe semestralmente  servicio público de agua para riego y piscicultura en el subdistrito Cabuyo Tempisque  </t>
  </si>
  <si>
    <t xml:space="preserve">Cantidad de hectáreas que recibe semestralmente  servicio público de agua para riego y piscicultura en el subdistrito Cabuyo Tempisque </t>
  </si>
  <si>
    <r>
      <t xml:space="preserve">Que se brinde semestralmente el servicio de riego por gravedad, bombeo y agua para pisicultura a  </t>
    </r>
    <r>
      <rPr>
        <sz val="12"/>
        <color theme="1"/>
        <rFont val="Franklin Gothic Book"/>
        <family val="2"/>
      </rPr>
      <t xml:space="preserve">10,712 </t>
    </r>
    <r>
      <rPr>
        <sz val="12"/>
        <rFont val="Franklin Gothic Book"/>
        <family val="2"/>
      </rPr>
      <t xml:space="preserve">Hectáreas en los subdistritos Cabuyo Tempisque </t>
    </r>
  </si>
  <si>
    <t>La meta propuesta se plantea considerando que el 100% de las áreas con dominio de riego van a demandar el servicio, sin embargo el 100% del área generalmente no se cultiva por razones económicas, cambio de cultivo, rotaciones de cultivo, decisiones del productor.</t>
  </si>
  <si>
    <t>Presupuesto 2019
(colones)</t>
  </si>
  <si>
    <t>Que se adquiera una bomba de agua, dos medidores de caudal y 100 escalas de medición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</si>
</sst>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&quot;₡&quot;#,##0.00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Franklin Gothic Book"/>
      <family val="2"/>
    </font>
    <font>
      <sz val="12"/>
      <color rgb="FFFF0000"/>
      <name val="Franklin Gothic Book"/>
      <family val="2"/>
    </font>
    <font>
      <sz val="12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0" fontId="6" fillId="0" borderId="0"/>
  </cellStyleXfs>
  <cellXfs count="7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/>
    </xf>
    <xf numFmtId="0" fontId="4" fillId="0" borderId="1" xfId="0" applyFont="1" applyBorder="1" applyAlignment="1">
      <alignment horizontal="justify" vertical="top"/>
    </xf>
    <xf numFmtId="0" fontId="2" fillId="0" borderId="0" xfId="0" applyFont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top"/>
    </xf>
    <xf numFmtId="49" fontId="3" fillId="0" borderId="1" xfId="3" applyNumberFormat="1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3" xfId="0" applyFont="1" applyFill="1" applyBorder="1" applyAlignment="1">
      <alignment horizontal="justify" vertical="top" wrapText="1"/>
    </xf>
    <xf numFmtId="4" fontId="3" fillId="0" borderId="0" xfId="0" applyNumberFormat="1" applyFont="1" applyAlignment="1">
      <alignment horizontal="justify" vertical="top"/>
    </xf>
    <xf numFmtId="0" fontId="4" fillId="0" borderId="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/>
    </xf>
    <xf numFmtId="43" fontId="3" fillId="0" borderId="1" xfId="3" applyFont="1" applyFill="1" applyBorder="1" applyAlignment="1">
      <alignment horizontal="right" vertical="top"/>
    </xf>
    <xf numFmtId="43" fontId="4" fillId="0" borderId="1" xfId="3" applyFont="1" applyFill="1" applyBorder="1" applyAlignment="1">
      <alignment horizontal="right" vertical="top"/>
    </xf>
    <xf numFmtId="43" fontId="3" fillId="0" borderId="4" xfId="3" applyFont="1" applyFill="1" applyBorder="1" applyAlignment="1">
      <alignment horizontal="right" vertical="top" wrapText="1"/>
    </xf>
    <xf numFmtId="43" fontId="4" fillId="0" borderId="4" xfId="3" applyFont="1" applyFill="1" applyBorder="1" applyAlignment="1">
      <alignment horizontal="right" vertical="top"/>
    </xf>
    <xf numFmtId="0" fontId="3" fillId="0" borderId="3" xfId="4" applyFont="1" applyFill="1" applyBorder="1" applyAlignment="1">
      <alignment horizontal="justify" vertical="top" wrapText="1"/>
    </xf>
    <xf numFmtId="0" fontId="3" fillId="0" borderId="1" xfId="4" applyFont="1" applyFill="1" applyBorder="1" applyAlignment="1">
      <alignment horizontal="justify" vertical="top" wrapText="1"/>
    </xf>
    <xf numFmtId="0" fontId="10" fillId="0" borderId="1" xfId="0" applyFont="1" applyFill="1" applyBorder="1" applyAlignment="1">
      <alignment horizontal="justify" vertical="top" wrapText="1"/>
    </xf>
    <xf numFmtId="43" fontId="3" fillId="3" borderId="1" xfId="3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justify" vertical="top" wrapText="1"/>
    </xf>
    <xf numFmtId="165" fontId="3" fillId="0" borderId="5" xfId="0" applyNumberFormat="1" applyFont="1" applyFill="1" applyBorder="1" applyAlignment="1">
      <alignment horizontal="right" vertical="top"/>
    </xf>
    <xf numFmtId="165" fontId="3" fillId="0" borderId="1" xfId="3" applyNumberFormat="1" applyFont="1" applyFill="1" applyBorder="1" applyAlignment="1">
      <alignment horizontal="right" vertical="top" wrapText="1"/>
    </xf>
    <xf numFmtId="165" fontId="3" fillId="0" borderId="3" xfId="0" applyNumberFormat="1" applyFont="1" applyFill="1" applyBorder="1" applyAlignment="1">
      <alignment horizontal="right" vertical="top" wrapText="1"/>
    </xf>
    <xf numFmtId="165" fontId="3" fillId="0" borderId="3" xfId="4" applyNumberFormat="1" applyFont="1" applyFill="1" applyBorder="1" applyAlignment="1">
      <alignment horizontal="right" vertical="top" wrapText="1"/>
    </xf>
    <xf numFmtId="165" fontId="3" fillId="0" borderId="1" xfId="4" applyNumberFormat="1" applyFont="1" applyFill="1" applyBorder="1" applyAlignment="1">
      <alignment horizontal="right" vertical="top" wrapText="1"/>
    </xf>
    <xf numFmtId="165" fontId="3" fillId="0" borderId="1" xfId="4" applyNumberFormat="1" applyFont="1" applyFill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4" xfId="0" applyNumberFormat="1" applyFont="1" applyBorder="1" applyAlignment="1">
      <alignment horizontal="right" vertical="top"/>
    </xf>
    <xf numFmtId="165" fontId="3" fillId="0" borderId="1" xfId="0" applyNumberFormat="1" applyFont="1" applyFill="1" applyBorder="1" applyAlignment="1">
      <alignment horizontal="right" vertical="top"/>
    </xf>
    <xf numFmtId="165" fontId="3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3" fillId="0" borderId="3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2" xfId="4" applyFont="1" applyFill="1" applyBorder="1" applyAlignment="1">
      <alignment horizontal="center" vertical="top" wrapText="1"/>
    </xf>
    <xf numFmtId="49" fontId="3" fillId="0" borderId="1" xfId="3" applyNumberFormat="1" applyFont="1" applyFill="1" applyBorder="1" applyAlignment="1">
      <alignment horizontal="center" vertical="top" wrapText="1"/>
    </xf>
    <xf numFmtId="0" fontId="4" fillId="0" borderId="1" xfId="4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4" applyFont="1" applyFill="1" applyBorder="1" applyAlignment="1">
      <alignment horizontal="center" vertical="top" wrapText="1"/>
    </xf>
    <xf numFmtId="0" fontId="3" fillId="0" borderId="1" xfId="4" applyFont="1" applyFill="1" applyBorder="1" applyAlignment="1">
      <alignment horizontal="center" vertical="top" wrapText="1"/>
    </xf>
    <xf numFmtId="3" fontId="3" fillId="0" borderId="1" xfId="4" applyNumberFormat="1" applyFont="1" applyFill="1" applyBorder="1" applyAlignment="1">
      <alignment horizontal="center" vertical="top" wrapText="1"/>
    </xf>
    <xf numFmtId="1" fontId="3" fillId="0" borderId="1" xfId="4" applyNumberFormat="1" applyFont="1" applyFill="1" applyBorder="1" applyAlignment="1">
      <alignment horizontal="center" vertical="top"/>
    </xf>
    <xf numFmtId="166" fontId="3" fillId="0" borderId="1" xfId="3" applyNumberFormat="1" applyFont="1" applyFill="1" applyBorder="1" applyAlignment="1">
      <alignment horizontal="center" vertical="top" wrapText="1"/>
    </xf>
    <xf numFmtId="0" fontId="3" fillId="0" borderId="1" xfId="0" applyFont="1" applyBorder="1"/>
    <xf numFmtId="0" fontId="9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3" fillId="0" borderId="1" xfId="4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4" applyFont="1" applyFill="1" applyBorder="1" applyAlignment="1">
      <alignment horizontal="justify" vertical="top" wrapText="1"/>
    </xf>
    <xf numFmtId="0" fontId="3" fillId="0" borderId="5" xfId="4" applyFont="1" applyFill="1" applyBorder="1" applyAlignment="1">
      <alignment horizontal="justify" vertical="top" wrapText="1"/>
    </xf>
    <xf numFmtId="0" fontId="3" fillId="0" borderId="4" xfId="4" applyFont="1" applyFill="1" applyBorder="1" applyAlignment="1">
      <alignment horizontal="justify" vertical="top" wrapText="1"/>
    </xf>
    <xf numFmtId="0" fontId="3" fillId="0" borderId="1" xfId="4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justify" vertical="top" wrapText="1"/>
    </xf>
    <xf numFmtId="0" fontId="3" fillId="3" borderId="1" xfId="4" applyFont="1" applyFill="1" applyBorder="1" applyAlignment="1">
      <alignment horizontal="justify" vertical="top" wrapText="1"/>
    </xf>
    <xf numFmtId="49" fontId="3" fillId="3" borderId="1" xfId="3" applyNumberFormat="1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justify" vertical="top"/>
    </xf>
    <xf numFmtId="0" fontId="3" fillId="3" borderId="1" xfId="0" applyFont="1" applyFill="1" applyBorder="1" applyAlignment="1">
      <alignment horizontal="center" vertical="top"/>
    </xf>
    <xf numFmtId="164" fontId="3" fillId="3" borderId="1" xfId="4" applyNumberFormat="1" applyFont="1" applyFill="1" applyBorder="1" applyAlignment="1">
      <alignment horizontal="center" vertical="top"/>
    </xf>
    <xf numFmtId="165" fontId="3" fillId="3" borderId="1" xfId="4" applyNumberFormat="1" applyFont="1" applyFill="1" applyBorder="1" applyAlignment="1">
      <alignment horizontal="right" vertical="top"/>
    </xf>
  </cellXfs>
  <cellStyles count="5">
    <cellStyle name="Excel Built-in Normal" xfId="2"/>
    <cellStyle name="Millares" xfId="3" builtinId="3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pesny/Documents/2019/Formulacion%20POI-2019%20por%20U.E.Pre_RX3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hia/Documents/Kathia%20Planificaci&#243;n%202012/Planificaci&#243;n%20%20inst/Planificaci&#243;n%202016%201/POI%20Presupuesto%202016%20por%20unidad%20publicado%20intranet/POI%20Presupuesto%202016%20G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Modelo"/>
      <sheetName val="Definicion"/>
      <sheetName val="Plantilla"/>
      <sheetName val="SAL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57">
          <cell r="E257">
            <v>54829815.700000003</v>
          </cell>
        </row>
        <row r="1463">
          <cell r="E1463">
            <v>102916867.97</v>
          </cell>
        </row>
        <row r="1474">
          <cell r="E1474">
            <v>11311549.699999999</v>
          </cell>
        </row>
        <row r="1477">
          <cell r="E1477">
            <v>51500</v>
          </cell>
        </row>
        <row r="1480">
          <cell r="E1480">
            <v>51500</v>
          </cell>
        </row>
        <row r="1485">
          <cell r="E1485">
            <v>9969675</v>
          </cell>
        </row>
        <row r="1490">
          <cell r="E1490">
            <v>6316000</v>
          </cell>
        </row>
        <row r="1494">
          <cell r="E1494">
            <v>14043500</v>
          </cell>
        </row>
        <row r="1498">
          <cell r="E1498">
            <v>801499</v>
          </cell>
        </row>
        <row r="1502">
          <cell r="E1502">
            <v>101500</v>
          </cell>
        </row>
        <row r="1505">
          <cell r="E1505">
            <v>399999.99900000001</v>
          </cell>
        </row>
        <row r="1513">
          <cell r="E1513">
            <v>9768397</v>
          </cell>
        </row>
        <row r="1517">
          <cell r="E1517">
            <v>1000000</v>
          </cell>
        </row>
        <row r="1521">
          <cell r="E1521">
            <v>7525852.75</v>
          </cell>
        </row>
        <row r="1524">
          <cell r="E1524">
            <v>2500000</v>
          </cell>
        </row>
        <row r="1527">
          <cell r="E1527">
            <v>9000000</v>
          </cell>
        </row>
        <row r="1530">
          <cell r="E1530">
            <v>400000</v>
          </cell>
        </row>
        <row r="1533">
          <cell r="E1533">
            <v>48800000</v>
          </cell>
        </row>
        <row r="1538">
          <cell r="E1538">
            <v>10400000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 2016"/>
      <sheetName val="Presupuesto 2016"/>
      <sheetName val="POI 2015"/>
      <sheetName val="Presupuesto 2015"/>
      <sheetName val="Hoja1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0"/>
  <sheetViews>
    <sheetView tabSelected="1" topLeftCell="B21" zoomScale="80" zoomScaleNormal="80" workbookViewId="0">
      <selection activeCell="C24" sqref="C24"/>
    </sheetView>
  </sheetViews>
  <sheetFormatPr baseColWidth="10" defaultRowHeight="33.75" customHeight="1" x14ac:dyDescent="0.3"/>
  <cols>
    <col min="1" max="1" width="45.140625" style="5" customWidth="1"/>
    <col min="2" max="2" width="28.85546875" style="5" customWidth="1"/>
    <col min="3" max="3" width="47.7109375" style="5" customWidth="1"/>
    <col min="4" max="4" width="30" style="5" customWidth="1"/>
    <col min="5" max="5" width="30.140625" style="5" customWidth="1"/>
    <col min="6" max="6" width="11.42578125" style="5" customWidth="1"/>
    <col min="7" max="7" width="13.42578125" style="5" customWidth="1"/>
    <col min="8" max="8" width="6.7109375" style="5" customWidth="1"/>
    <col min="9" max="9" width="12.42578125" style="5" customWidth="1"/>
    <col min="10" max="10" width="6.140625" style="5" customWidth="1"/>
    <col min="11" max="11" width="14.140625" style="5" customWidth="1"/>
    <col min="12" max="12" width="23.42578125" style="5" bestFit="1" customWidth="1"/>
    <col min="13" max="13" width="0.28515625" style="5" customWidth="1"/>
    <col min="14" max="14" width="66.7109375" style="5" customWidth="1"/>
    <col min="15" max="16384" width="11.42578125" style="1"/>
  </cols>
  <sheetData>
    <row r="1" spans="1:14" ht="24" customHeight="1" x14ac:dyDescent="0.3">
      <c r="A1" s="49" t="s">
        <v>69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33.75" customHeight="1" x14ac:dyDescent="0.3">
      <c r="A2" s="6" t="s">
        <v>0</v>
      </c>
      <c r="B2" s="50" t="s">
        <v>21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49.5" customHeight="1" x14ac:dyDescent="0.3">
      <c r="A3" s="6" t="s">
        <v>1</v>
      </c>
      <c r="B3" s="50" t="s">
        <v>22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ht="30.75" customHeight="1" x14ac:dyDescent="0.3">
      <c r="A4" s="7" t="s">
        <v>53</v>
      </c>
      <c r="B4" s="4" t="s">
        <v>50</v>
      </c>
      <c r="C4" s="13" t="s">
        <v>51</v>
      </c>
      <c r="D4" s="51" t="s">
        <v>52</v>
      </c>
      <c r="E4" s="51"/>
      <c r="F4" s="3"/>
      <c r="G4" s="3"/>
      <c r="H4" s="3"/>
      <c r="I4" s="3"/>
      <c r="J4" s="3"/>
      <c r="K4" s="3"/>
      <c r="L4" s="3"/>
    </row>
    <row r="5" spans="1:14" ht="33.75" customHeight="1" x14ac:dyDescent="0.3">
      <c r="A5" s="7" t="s">
        <v>2</v>
      </c>
      <c r="B5" s="13" t="s">
        <v>24</v>
      </c>
      <c r="C5" s="4" t="s">
        <v>54</v>
      </c>
      <c r="D5" s="59" t="s">
        <v>58</v>
      </c>
      <c r="E5" s="59"/>
    </row>
    <row r="6" spans="1:14" ht="17.25" customHeight="1" x14ac:dyDescent="0.3">
      <c r="A6" s="52" t="s">
        <v>16</v>
      </c>
      <c r="B6" s="52" t="s">
        <v>17</v>
      </c>
      <c r="C6" s="52" t="s">
        <v>3</v>
      </c>
      <c r="D6" s="52"/>
      <c r="E6" s="52"/>
      <c r="F6" s="52"/>
      <c r="G6" s="52"/>
      <c r="H6" s="52"/>
      <c r="I6" s="52"/>
      <c r="J6" s="52"/>
      <c r="K6" s="52"/>
      <c r="L6" s="55" t="s">
        <v>97</v>
      </c>
      <c r="M6" s="55" t="s">
        <v>49</v>
      </c>
      <c r="N6" s="52" t="s">
        <v>19</v>
      </c>
    </row>
    <row r="7" spans="1:14" ht="46.5" customHeight="1" x14ac:dyDescent="0.3">
      <c r="A7" s="53"/>
      <c r="B7" s="53"/>
      <c r="C7" s="52" t="s">
        <v>4</v>
      </c>
      <c r="D7" s="52" t="s">
        <v>5</v>
      </c>
      <c r="E7" s="52" t="s">
        <v>7</v>
      </c>
      <c r="F7" s="58" t="s">
        <v>6</v>
      </c>
      <c r="G7" s="58" t="s">
        <v>8</v>
      </c>
      <c r="H7" s="58" t="s">
        <v>25</v>
      </c>
      <c r="I7" s="58"/>
      <c r="J7" s="58"/>
      <c r="K7" s="58"/>
      <c r="L7" s="56"/>
      <c r="M7" s="56"/>
      <c r="N7" s="53"/>
    </row>
    <row r="8" spans="1:14" ht="17.25" hidden="1" customHeight="1" x14ac:dyDescent="0.3">
      <c r="A8" s="53"/>
      <c r="B8" s="53"/>
      <c r="C8" s="53"/>
      <c r="D8" s="53"/>
      <c r="E8" s="53"/>
      <c r="F8" s="58"/>
      <c r="G8" s="58"/>
      <c r="H8" s="2" t="s">
        <v>9</v>
      </c>
      <c r="I8" s="2" t="s">
        <v>10</v>
      </c>
      <c r="J8" s="2" t="s">
        <v>11</v>
      </c>
      <c r="K8" s="2" t="s">
        <v>12</v>
      </c>
      <c r="L8" s="56"/>
      <c r="M8" s="56"/>
      <c r="N8" s="53"/>
    </row>
    <row r="9" spans="1:14" ht="17.25" customHeight="1" x14ac:dyDescent="0.3">
      <c r="A9" s="54"/>
      <c r="B9" s="54"/>
      <c r="C9" s="54"/>
      <c r="D9" s="54"/>
      <c r="E9" s="54"/>
      <c r="F9" s="2"/>
      <c r="G9" s="2"/>
      <c r="H9" s="2" t="s">
        <v>9</v>
      </c>
      <c r="I9" s="2" t="s">
        <v>10</v>
      </c>
      <c r="J9" s="2" t="s">
        <v>11</v>
      </c>
      <c r="K9" s="2" t="s">
        <v>12</v>
      </c>
      <c r="L9" s="57"/>
      <c r="M9" s="57"/>
      <c r="N9" s="54"/>
    </row>
    <row r="10" spans="1:14" ht="112.5" customHeight="1" x14ac:dyDescent="0.3">
      <c r="A10" s="61" t="s">
        <v>68</v>
      </c>
      <c r="B10" s="64" t="s">
        <v>59</v>
      </c>
      <c r="C10" s="19" t="s">
        <v>95</v>
      </c>
      <c r="D10" s="11" t="s">
        <v>94</v>
      </c>
      <c r="E10" s="11" t="s">
        <v>93</v>
      </c>
      <c r="F10" s="9" t="s">
        <v>23</v>
      </c>
      <c r="G10" s="8" t="s">
        <v>18</v>
      </c>
      <c r="H10" s="35"/>
      <c r="I10" s="36">
        <v>10712</v>
      </c>
      <c r="J10" s="37"/>
      <c r="K10" s="36">
        <v>10712</v>
      </c>
      <c r="L10" s="24">
        <f>+[1]SALIDA!$E$1474</f>
        <v>11311549.699999999</v>
      </c>
      <c r="M10" s="17">
        <v>13652632.140000001</v>
      </c>
      <c r="N10" s="23" t="s">
        <v>96</v>
      </c>
    </row>
    <row r="11" spans="1:14" ht="68.25" customHeight="1" x14ac:dyDescent="0.3">
      <c r="A11" s="62"/>
      <c r="B11" s="65"/>
      <c r="C11" s="19" t="s">
        <v>60</v>
      </c>
      <c r="D11" s="11" t="s">
        <v>26</v>
      </c>
      <c r="E11" s="19" t="s">
        <v>27</v>
      </c>
      <c r="F11" s="9" t="s">
        <v>23</v>
      </c>
      <c r="G11" s="8" t="s">
        <v>18</v>
      </c>
      <c r="H11" s="38">
        <f>360/4</f>
        <v>90</v>
      </c>
      <c r="I11" s="38">
        <f t="shared" ref="I11:K11" si="0">360/4</f>
        <v>90</v>
      </c>
      <c r="J11" s="38">
        <f t="shared" si="0"/>
        <v>90</v>
      </c>
      <c r="K11" s="38">
        <f t="shared" si="0"/>
        <v>90</v>
      </c>
      <c r="L11" s="25">
        <f>+[1]SALIDA!$E$1477</f>
        <v>51500</v>
      </c>
      <c r="M11" s="15">
        <v>51500</v>
      </c>
      <c r="N11" s="8" t="s">
        <v>70</v>
      </c>
    </row>
    <row r="12" spans="1:14" ht="53.25" customHeight="1" x14ac:dyDescent="0.3">
      <c r="A12" s="62"/>
      <c r="B12" s="66"/>
      <c r="C12" s="10" t="s">
        <v>28</v>
      </c>
      <c r="D12" s="11" t="s">
        <v>29</v>
      </c>
      <c r="E12" s="20" t="s">
        <v>30</v>
      </c>
      <c r="F12" s="9" t="s">
        <v>23</v>
      </c>
      <c r="G12" s="8" t="s">
        <v>18</v>
      </c>
      <c r="H12" s="38"/>
      <c r="I12" s="39" t="s">
        <v>31</v>
      </c>
      <c r="J12" s="39"/>
      <c r="K12" s="39">
        <v>2</v>
      </c>
      <c r="L12" s="25">
        <f>+[1]SALIDA!$E$1480</f>
        <v>51500</v>
      </c>
      <c r="M12" s="15">
        <v>51500</v>
      </c>
      <c r="N12" s="8" t="s">
        <v>92</v>
      </c>
    </row>
    <row r="13" spans="1:14" ht="65.099999999999994" customHeight="1" x14ac:dyDescent="0.3">
      <c r="A13" s="62"/>
      <c r="B13" s="67" t="s">
        <v>32</v>
      </c>
      <c r="C13" s="19" t="s">
        <v>71</v>
      </c>
      <c r="D13" s="20" t="s">
        <v>33</v>
      </c>
      <c r="E13" s="20" t="s">
        <v>34</v>
      </c>
      <c r="F13" s="9" t="s">
        <v>23</v>
      </c>
      <c r="G13" s="8" t="s">
        <v>18</v>
      </c>
      <c r="H13" s="40"/>
      <c r="I13" s="39"/>
      <c r="J13" s="39"/>
      <c r="K13" s="47">
        <v>1309090</v>
      </c>
      <c r="L13" s="25">
        <f>+[1]SALIDA!$E$1485</f>
        <v>9969675</v>
      </c>
      <c r="M13" s="15">
        <v>9951500</v>
      </c>
      <c r="N13" s="8"/>
    </row>
    <row r="14" spans="1:14" ht="65.099999999999994" customHeight="1" x14ac:dyDescent="0.3">
      <c r="A14" s="62"/>
      <c r="B14" s="67"/>
      <c r="C14" s="19" t="s">
        <v>35</v>
      </c>
      <c r="D14" s="19" t="s">
        <v>36</v>
      </c>
      <c r="E14" s="19" t="s">
        <v>37</v>
      </c>
      <c r="F14" s="9" t="s">
        <v>23</v>
      </c>
      <c r="G14" s="8" t="s">
        <v>18</v>
      </c>
      <c r="H14" s="41"/>
      <c r="I14" s="41"/>
      <c r="J14" s="41"/>
      <c r="K14" s="42">
        <v>4</v>
      </c>
      <c r="L14" s="26">
        <f>+[1]SALIDA!$E$1494</f>
        <v>14043500</v>
      </c>
      <c r="M14" s="15">
        <v>14051420</v>
      </c>
      <c r="N14" s="8"/>
    </row>
    <row r="15" spans="1:14" ht="65.099999999999994" customHeight="1" x14ac:dyDescent="0.3">
      <c r="A15" s="62"/>
      <c r="B15" s="67"/>
      <c r="C15" s="19" t="s">
        <v>72</v>
      </c>
      <c r="D15" s="19" t="s">
        <v>61</v>
      </c>
      <c r="E15" s="19" t="s">
        <v>38</v>
      </c>
      <c r="F15" s="9" t="s">
        <v>23</v>
      </c>
      <c r="G15" s="8" t="s">
        <v>18</v>
      </c>
      <c r="H15" s="41"/>
      <c r="I15" s="41"/>
      <c r="J15" s="41"/>
      <c r="K15" s="42" t="s">
        <v>73</v>
      </c>
      <c r="L15" s="26">
        <f>+[1]SALIDA!$E$1498</f>
        <v>801499</v>
      </c>
      <c r="M15" s="15">
        <v>51500</v>
      </c>
      <c r="N15" s="8"/>
    </row>
    <row r="16" spans="1:14" ht="65.099999999999994" customHeight="1" x14ac:dyDescent="0.3">
      <c r="A16" s="62"/>
      <c r="B16" s="67"/>
      <c r="C16" s="19" t="s">
        <v>62</v>
      </c>
      <c r="D16" s="19" t="s">
        <v>39</v>
      </c>
      <c r="E16" s="19" t="s">
        <v>40</v>
      </c>
      <c r="F16" s="9" t="s">
        <v>23</v>
      </c>
      <c r="G16" s="8" t="s">
        <v>18</v>
      </c>
      <c r="H16" s="41">
        <v>15</v>
      </c>
      <c r="I16" s="41">
        <v>15</v>
      </c>
      <c r="J16" s="41">
        <v>5</v>
      </c>
      <c r="K16" s="43">
        <v>5</v>
      </c>
      <c r="L16" s="27">
        <f>+[1]SALIDA!$E$1502</f>
        <v>101500</v>
      </c>
      <c r="M16" s="15">
        <v>110873</v>
      </c>
      <c r="N16" s="8"/>
    </row>
    <row r="17" spans="1:14" ht="79.5" customHeight="1" x14ac:dyDescent="0.3">
      <c r="A17" s="62"/>
      <c r="B17" s="67"/>
      <c r="C17" s="19" t="s">
        <v>67</v>
      </c>
      <c r="D17" s="20" t="s">
        <v>41</v>
      </c>
      <c r="E17" s="20" t="s">
        <v>42</v>
      </c>
      <c r="F17" s="9" t="s">
        <v>23</v>
      </c>
      <c r="G17" s="8" t="s">
        <v>18</v>
      </c>
      <c r="H17" s="41"/>
      <c r="I17" s="41"/>
      <c r="J17" s="41"/>
      <c r="K17" s="44" t="s">
        <v>74</v>
      </c>
      <c r="L17" s="28">
        <f>+[1]SALIDA!$E$1505</f>
        <v>399999.99900000001</v>
      </c>
      <c r="M17" s="15">
        <v>551500</v>
      </c>
      <c r="N17" s="8"/>
    </row>
    <row r="18" spans="1:14" ht="78.75" customHeight="1" x14ac:dyDescent="0.3">
      <c r="A18" s="62"/>
      <c r="B18" s="67"/>
      <c r="C18" s="19" t="s">
        <v>75</v>
      </c>
      <c r="D18" s="19" t="s">
        <v>43</v>
      </c>
      <c r="E18" s="19" t="s">
        <v>44</v>
      </c>
      <c r="F18" s="9" t="s">
        <v>23</v>
      </c>
      <c r="G18" s="8" t="s">
        <v>18</v>
      </c>
      <c r="H18" s="41"/>
      <c r="I18" s="41"/>
      <c r="J18" s="41"/>
      <c r="K18" s="43">
        <v>35</v>
      </c>
      <c r="L18" s="27">
        <f>+[1]SALIDA!$E$1513</f>
        <v>9768397</v>
      </c>
      <c r="M18" s="15">
        <f>6189038.5+9000000</f>
        <v>15189038.5</v>
      </c>
      <c r="N18" s="8"/>
    </row>
    <row r="19" spans="1:14" ht="65.099999999999994" customHeight="1" x14ac:dyDescent="0.3">
      <c r="A19" s="62"/>
      <c r="B19" s="67"/>
      <c r="C19" s="11" t="s">
        <v>76</v>
      </c>
      <c r="D19" s="19" t="s">
        <v>77</v>
      </c>
      <c r="E19" s="20" t="s">
        <v>45</v>
      </c>
      <c r="F19" s="9" t="s">
        <v>23</v>
      </c>
      <c r="G19" s="8" t="s">
        <v>18</v>
      </c>
      <c r="H19" s="41"/>
      <c r="I19" s="41"/>
      <c r="J19" s="41"/>
      <c r="K19" s="44">
        <v>50</v>
      </c>
      <c r="L19" s="29">
        <f>+[1]SALIDA!$E$1517</f>
        <v>1000000</v>
      </c>
      <c r="M19" s="15">
        <v>2000000</v>
      </c>
      <c r="N19" s="8"/>
    </row>
    <row r="20" spans="1:14" ht="78" customHeight="1" x14ac:dyDescent="0.3">
      <c r="A20" s="62"/>
      <c r="B20" s="67"/>
      <c r="C20" s="10" t="s">
        <v>78</v>
      </c>
      <c r="D20" s="8" t="s">
        <v>79</v>
      </c>
      <c r="E20" s="8" t="s">
        <v>80</v>
      </c>
      <c r="F20" s="9" t="s">
        <v>23</v>
      </c>
      <c r="G20" s="8" t="s">
        <v>18</v>
      </c>
      <c r="H20" s="41"/>
      <c r="I20" s="41">
        <v>1</v>
      </c>
      <c r="J20" s="41"/>
      <c r="K20" s="41">
        <v>1</v>
      </c>
      <c r="L20" s="32">
        <f>+[1]SALIDA!$E$1530</f>
        <v>400000</v>
      </c>
      <c r="M20" s="22">
        <f>15000000+500000</f>
        <v>15500000</v>
      </c>
      <c r="N20" s="8"/>
    </row>
    <row r="21" spans="1:14" ht="81.75" customHeight="1" x14ac:dyDescent="0.3">
      <c r="A21" s="62"/>
      <c r="B21" s="67"/>
      <c r="C21" s="11" t="s">
        <v>63</v>
      </c>
      <c r="D21" s="20" t="s">
        <v>81</v>
      </c>
      <c r="E21" s="20" t="s">
        <v>82</v>
      </c>
      <c r="F21" s="9" t="s">
        <v>23</v>
      </c>
      <c r="G21" s="8" t="s">
        <v>18</v>
      </c>
      <c r="H21" s="41"/>
      <c r="I21" s="41"/>
      <c r="J21" s="41"/>
      <c r="K21" s="45">
        <v>100605</v>
      </c>
      <c r="L21" s="28">
        <f>+[1]SALIDA!$E$1521</f>
        <v>7525852.75</v>
      </c>
      <c r="M21" s="15">
        <v>7551500</v>
      </c>
      <c r="N21" s="10"/>
    </row>
    <row r="22" spans="1:14" ht="39" customHeight="1" x14ac:dyDescent="0.3">
      <c r="A22" s="62"/>
      <c r="B22" s="60"/>
      <c r="C22" s="10" t="s">
        <v>83</v>
      </c>
      <c r="D22" s="19" t="s">
        <v>46</v>
      </c>
      <c r="E22" s="19" t="s">
        <v>46</v>
      </c>
      <c r="F22" s="9" t="s">
        <v>23</v>
      </c>
      <c r="G22" s="8" t="s">
        <v>18</v>
      </c>
      <c r="H22" s="41"/>
      <c r="I22" s="41"/>
      <c r="J22" s="41"/>
      <c r="K22" s="46">
        <v>15</v>
      </c>
      <c r="L22" s="29">
        <f>+[1]SALIDA!$E$1524</f>
        <v>2500000</v>
      </c>
      <c r="M22" s="15">
        <v>2502500</v>
      </c>
      <c r="N22" s="10"/>
    </row>
    <row r="23" spans="1:14" ht="55.5" customHeight="1" x14ac:dyDescent="0.3">
      <c r="A23" s="62"/>
      <c r="B23" s="60"/>
      <c r="C23" s="10" t="s">
        <v>84</v>
      </c>
      <c r="D23" s="19" t="s">
        <v>47</v>
      </c>
      <c r="E23" s="19" t="s">
        <v>48</v>
      </c>
      <c r="F23" s="9" t="s">
        <v>23</v>
      </c>
      <c r="G23" s="8" t="s">
        <v>18</v>
      </c>
      <c r="H23" s="41"/>
      <c r="I23" s="41"/>
      <c r="J23" s="41"/>
      <c r="K23" s="46">
        <v>3</v>
      </c>
      <c r="L23" s="29">
        <f>+[1]SALIDA!$E$1527</f>
        <v>9000000</v>
      </c>
      <c r="M23" s="15">
        <v>7000000</v>
      </c>
      <c r="N23" s="10"/>
    </row>
    <row r="24" spans="1:14" ht="60.75" customHeight="1" x14ac:dyDescent="0.3">
      <c r="A24" s="62"/>
      <c r="B24" s="60"/>
      <c r="C24" s="68" t="s">
        <v>98</v>
      </c>
      <c r="D24" s="69" t="s">
        <v>86</v>
      </c>
      <c r="E24" s="69" t="s">
        <v>87</v>
      </c>
      <c r="F24" s="70" t="s">
        <v>23</v>
      </c>
      <c r="G24" s="71" t="s">
        <v>18</v>
      </c>
      <c r="H24" s="72"/>
      <c r="I24" s="72"/>
      <c r="J24" s="72"/>
      <c r="K24" s="73">
        <v>1300</v>
      </c>
      <c r="L24" s="74">
        <f>+[1]SALIDA!$E$1538</f>
        <v>10400000</v>
      </c>
      <c r="M24" s="15">
        <v>40000000</v>
      </c>
      <c r="N24" s="10" t="s">
        <v>64</v>
      </c>
    </row>
    <row r="25" spans="1:14" ht="54" customHeight="1" x14ac:dyDescent="0.3">
      <c r="A25" s="62"/>
      <c r="B25" s="60"/>
      <c r="C25" s="10" t="s">
        <v>88</v>
      </c>
      <c r="D25" s="10" t="s">
        <v>66</v>
      </c>
      <c r="E25" s="10" t="s">
        <v>65</v>
      </c>
      <c r="F25" s="9" t="s">
        <v>23</v>
      </c>
      <c r="G25" s="8" t="s">
        <v>18</v>
      </c>
      <c r="H25" s="34"/>
      <c r="I25" s="34"/>
      <c r="J25" s="34"/>
      <c r="K25" s="34">
        <v>90</v>
      </c>
      <c r="L25" s="33">
        <f>+[1]SALIDA!$E$1533</f>
        <v>48800000</v>
      </c>
      <c r="M25" s="21"/>
      <c r="N25" s="21"/>
    </row>
    <row r="26" spans="1:14" ht="36" customHeight="1" x14ac:dyDescent="0.3">
      <c r="A26" s="63"/>
      <c r="B26" s="60"/>
      <c r="C26" s="10" t="s">
        <v>89</v>
      </c>
      <c r="D26" s="10" t="s">
        <v>90</v>
      </c>
      <c r="E26" s="10" t="s">
        <v>91</v>
      </c>
      <c r="F26" s="9" t="s">
        <v>23</v>
      </c>
      <c r="G26" s="8" t="s">
        <v>18</v>
      </c>
      <c r="H26" s="10"/>
      <c r="I26" s="10"/>
      <c r="J26" s="10"/>
      <c r="K26" s="48">
        <v>10</v>
      </c>
      <c r="L26" s="33">
        <f>+[1]SALIDA!$E$1490</f>
        <v>6316000</v>
      </c>
      <c r="M26" s="10">
        <f>SUM(M10:M24)</f>
        <v>128215463.64</v>
      </c>
      <c r="N26" s="10"/>
    </row>
    <row r="27" spans="1:14" ht="16.5" x14ac:dyDescent="0.3">
      <c r="K27" s="10" t="s">
        <v>55</v>
      </c>
      <c r="L27" s="31">
        <f>SUM(L10:L26)</f>
        <v>132440973.449</v>
      </c>
      <c r="M27" s="18">
        <v>112199412.13</v>
      </c>
    </row>
    <row r="28" spans="1:14" ht="16.5" x14ac:dyDescent="0.3">
      <c r="C28" s="5">
        <v>17</v>
      </c>
      <c r="K28" s="14" t="s">
        <v>56</v>
      </c>
      <c r="L28" s="31">
        <f>+[1]SALIDA!$E$1463</f>
        <v>102916867.97</v>
      </c>
      <c r="M28" s="16">
        <f>+M26+M27</f>
        <v>240414875.76999998</v>
      </c>
    </row>
    <row r="29" spans="1:14" ht="16.5" x14ac:dyDescent="0.3">
      <c r="K29" s="6" t="s">
        <v>57</v>
      </c>
      <c r="L29" s="30">
        <f>+L27+L28</f>
        <v>235357841.419</v>
      </c>
      <c r="M29" s="12"/>
    </row>
    <row r="30" spans="1:14" ht="33.75" customHeight="1" x14ac:dyDescent="0.3">
      <c r="C30" s="68" t="s">
        <v>85</v>
      </c>
    </row>
  </sheetData>
  <mergeCells count="21">
    <mergeCell ref="B22:B26"/>
    <mergeCell ref="A10:A26"/>
    <mergeCell ref="B10:B12"/>
    <mergeCell ref="B13:B21"/>
    <mergeCell ref="B2:N2"/>
    <mergeCell ref="L6:L9"/>
    <mergeCell ref="A1:N1"/>
    <mergeCell ref="B3:N3"/>
    <mergeCell ref="D4:E4"/>
    <mergeCell ref="N6:N9"/>
    <mergeCell ref="M6:M9"/>
    <mergeCell ref="C6:K6"/>
    <mergeCell ref="H7:K7"/>
    <mergeCell ref="A6:A9"/>
    <mergeCell ref="B6:B9"/>
    <mergeCell ref="C7:C9"/>
    <mergeCell ref="D7:D9"/>
    <mergeCell ref="E7:E9"/>
    <mergeCell ref="F7:F8"/>
    <mergeCell ref="G7:G8"/>
    <mergeCell ref="D5:E5"/>
  </mergeCells>
  <printOptions horizontalCentered="1"/>
  <pageMargins left="0.39370078740157483" right="0.39370078740157483" top="0.74803149606299213" bottom="0.74803149606299213" header="0.31496062992125984" footer="0.31496062992125984"/>
  <pageSetup scale="35" orientation="landscape" horizontalDpi="4294967295" verticalDpi="4294967295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[2]Hoja3!#REF!</xm:f>
          </x14:formula1>
          <xm:sqref>F9:F14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"/>
  <sheetViews>
    <sheetView workbookViewId="0">
      <selection activeCell="C3" sqref="C3:C5"/>
    </sheetView>
  </sheetViews>
  <sheetFormatPr baseColWidth="10" defaultRowHeight="15" x14ac:dyDescent="0.25"/>
  <sheetData>
    <row r="2" spans="2:3" x14ac:dyDescent="0.25">
      <c r="B2" t="s">
        <v>13</v>
      </c>
    </row>
    <row r="3" spans="2:3" x14ac:dyDescent="0.25">
      <c r="C3" t="s">
        <v>20</v>
      </c>
    </row>
    <row r="4" spans="2:3" x14ac:dyDescent="0.25">
      <c r="B4" t="s">
        <v>14</v>
      </c>
      <c r="C4" t="s">
        <v>14</v>
      </c>
    </row>
    <row r="5" spans="2:3" x14ac:dyDescent="0.25">
      <c r="B5" t="s">
        <v>15</v>
      </c>
      <c r="C5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POI PRES 2019 CT </vt:lpstr>
      <vt:lpstr>Hoja4</vt:lpstr>
      <vt:lpstr>'POI PRES 2019 CT '!Área_de_impresión</vt:lpstr>
      <vt:lpstr>'POI PRES 2019 CT '!Títulos_a_imprimir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Kathia</cp:lastModifiedBy>
  <cp:lastPrinted>2018-09-06T14:39:49Z</cp:lastPrinted>
  <dcterms:created xsi:type="dcterms:W3CDTF">2016-02-29T15:13:45Z</dcterms:created>
  <dcterms:modified xsi:type="dcterms:W3CDTF">2019-05-30T15:59:21Z</dcterms:modified>
</cp:coreProperties>
</file>